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7792" windowHeight="14388"/>
  </bookViews>
  <sheets>
    <sheet name="Audit Compare" sheetId="13" r:id="rId1"/>
    <sheet name="2001 Msr M" sheetId="8" r:id="rId2"/>
    <sheet name="2002-09 Msr M" sheetId="9" r:id="rId3"/>
    <sheet name="2008 Msr M" sheetId="12" r:id="rId4"/>
  </sheets>
  <calcPr calcId="145621"/>
</workbook>
</file>

<file path=xl/calcChain.xml><?xml version="1.0" encoding="utf-8"?>
<calcChain xmlns="http://schemas.openxmlformats.org/spreadsheetml/2006/main">
  <c r="H44" i="13" l="1"/>
  <c r="F44" i="13"/>
  <c r="G41" i="13"/>
  <c r="F41" i="13"/>
  <c r="E41" i="13"/>
  <c r="C41" i="13"/>
  <c r="H40" i="13"/>
  <c r="G38" i="13"/>
  <c r="G46" i="13" s="1"/>
  <c r="F38" i="13"/>
  <c r="F42" i="13" s="1"/>
  <c r="E38" i="13"/>
  <c r="E46" i="13" s="1"/>
  <c r="C38" i="13"/>
  <c r="C46" i="13" s="1"/>
  <c r="H37" i="13"/>
  <c r="H31" i="13"/>
  <c r="F31" i="13"/>
  <c r="G28" i="13"/>
  <c r="F28" i="13"/>
  <c r="E28" i="13"/>
  <c r="C28" i="13"/>
  <c r="H27" i="13"/>
  <c r="G25" i="13"/>
  <c r="F25" i="13"/>
  <c r="E25" i="13"/>
  <c r="C25" i="13"/>
  <c r="C33" i="13" s="1"/>
  <c r="H24" i="13"/>
  <c r="F18" i="13"/>
  <c r="H18" i="13" s="1"/>
  <c r="G15" i="13"/>
  <c r="F15" i="13"/>
  <c r="E15" i="13"/>
  <c r="C15" i="13"/>
  <c r="H14" i="13"/>
  <c r="G12" i="13"/>
  <c r="G20" i="13" s="1"/>
  <c r="F12" i="13"/>
  <c r="E12" i="13"/>
  <c r="E20" i="13" s="1"/>
  <c r="H11" i="13"/>
  <c r="G7" i="13"/>
  <c r="F7" i="13"/>
  <c r="E7" i="13"/>
  <c r="H6" i="13"/>
  <c r="C4" i="13"/>
  <c r="C12" i="13" s="1"/>
  <c r="A4" i="13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H4" i="13" l="1"/>
  <c r="H7" i="13" s="1"/>
  <c r="C16" i="13"/>
  <c r="F29" i="13"/>
  <c r="F16" i="13"/>
  <c r="H15" i="13"/>
  <c r="G16" i="13"/>
  <c r="E29" i="13"/>
  <c r="F33" i="13"/>
  <c r="F20" i="13"/>
  <c r="C29" i="13"/>
  <c r="E33" i="13"/>
  <c r="C42" i="13"/>
  <c r="E16" i="13"/>
  <c r="E42" i="13"/>
  <c r="G42" i="13"/>
  <c r="C7" i="13"/>
  <c r="G29" i="13"/>
  <c r="F46" i="13"/>
  <c r="H28" i="13"/>
  <c r="H41" i="13"/>
  <c r="H25" i="13"/>
  <c r="H38" i="13"/>
  <c r="H46" i="13" s="1"/>
  <c r="H12" i="13"/>
  <c r="H16" i="13" s="1"/>
  <c r="C20" i="13"/>
  <c r="G33" i="13"/>
  <c r="H29" i="13" l="1"/>
  <c r="H33" i="13"/>
  <c r="H42" i="13"/>
  <c r="H20" i="13"/>
</calcChain>
</file>

<file path=xl/sharedStrings.xml><?xml version="1.0" encoding="utf-8"?>
<sst xmlns="http://schemas.openxmlformats.org/spreadsheetml/2006/main" count="142" uniqueCount="111">
  <si>
    <t>Msr M</t>
  </si>
  <si>
    <t>Msr D</t>
  </si>
  <si>
    <t>Msr J</t>
  </si>
  <si>
    <t>2010D</t>
  </si>
  <si>
    <t>Total</t>
  </si>
  <si>
    <t xml:space="preserve">                                                                                                                                     </t>
  </si>
  <si>
    <t xml:space="preserve">                                                                              Sort                                                   </t>
  </si>
  <si>
    <t xml:space="preserve">             Sort Value                          Sort Level Description       Level Type       Debit         Credit          Net     </t>
  </si>
  <si>
    <t xml:space="preserve">             =================================== ============================= ===  ====== ============== ============= =============</t>
  </si>
  <si>
    <t xml:space="preserve">                                                                                                                                    </t>
  </si>
  <si>
    <t>AND INDEPENDENT AUDITOR'S REPORT".</t>
  </si>
  <si>
    <t>There is only a draft version posted to the CBOC website of the "MEASURE M, D AND J</t>
  </si>
  <si>
    <t>2010 Fiscal Year</t>
  </si>
  <si>
    <t>GENERAL OBLIGATION BONDS FINANCIAL STATEMENT FOR THE YEAR ENDED JUNE 30, 2010</t>
  </si>
  <si>
    <t>2011 Fiscal Year</t>
  </si>
  <si>
    <t>2009 Fiscal Year</t>
  </si>
  <si>
    <t xml:space="preserve"> SORT ORDER: Primary Date within OBJECT                                                                                              </t>
  </si>
  <si>
    <t xml:space="preserve">            Sort Value                          Sort Level Description       Level Type       Debit         Credit          Net     </t>
  </si>
  <si>
    <t xml:space="preserve">            =================================== ============================= ===  ====== ============== ============= =============</t>
  </si>
  <si>
    <t xml:space="preserve"> WEST CONTRA COSTA USD            Total               TRANSACTION TOTALS REPORT          07/01/2001 - 06/30/2009               Page 1</t>
  </si>
  <si>
    <t xml:space="preserve"> WEST CONTRA COSTA USD            Total               TRANSACTION TOTALS REPORT          07/01/2000 - 06/30/2001               Page 1</t>
  </si>
  <si>
    <t xml:space="preserve"> THU, NOV 15, 2012,  2:22 PM ---req: DCLAY------leg: GL -----loc: ONSITE----job: 2164288 #S145---pgm: GL440 &lt;1.54&gt;   rpt id: GLFLTR04</t>
  </si>
  <si>
    <t xml:space="preserve"> SORT ORDER: Primary Date within Object                                                                                              </t>
  </si>
  <si>
    <t xml:space="preserve"> SELECT  Fund: 25 ; Resource: 9701 ; Object Code: 1000-7999                                                                          </t>
  </si>
  <si>
    <t xml:space="preserve">  **  Total 5630                                By Object Code                (1)  DR-CR       58,194.50          0.00     58,194.50</t>
  </si>
  <si>
    <t xml:space="preserve">  **  Total 5640                                By Object Code                (1)  DR-CR      166,836.00          0.00    166,836.00</t>
  </si>
  <si>
    <t xml:space="preserve">  **  Total 5860                                By Object Code                (1)  DR-CR       11,735.18          0.00     11,735.18</t>
  </si>
  <si>
    <t xml:space="preserve">  **  Total 5890                                By Object Code                (1)  DR-CR      210,189.35          0.00    210,189.35</t>
  </si>
  <si>
    <t xml:space="preserve">                                                ** G R A N D   T O T A L **        DR-CR      451,646.20          0.00    451,646.20</t>
  </si>
  <si>
    <t xml:space="preserve">  **  Total 4500                                By Object Code                (1)  DR-CR        4,691.17          0.00      4,691.17</t>
  </si>
  <si>
    <t xml:space="preserve"> SELECT  FUND: 21 ; RESOURCE: 9701-9703 ; OBJECT CODE: 1000-7999                                                                     </t>
  </si>
  <si>
    <t xml:space="preserve"> WEST CONTRA COSTA USD            Total               TRANSACTION TOTALS REPORT          07/01/2001 - 06/30/2009               Page 2</t>
  </si>
  <si>
    <t xml:space="preserve">                                                ** G R A N D   T O T A L **        DR-CR  228,974,979.82 71,502,829.84157,472,149.98</t>
  </si>
  <si>
    <t>2008 Fiscal Year</t>
  </si>
  <si>
    <t xml:space="preserve">Performance Audit </t>
  </si>
  <si>
    <t xml:space="preserve"> WEST CONTRA COSTA USD            Total               TRANSACTION TOTALS REPORT          07/01/2008 - 06/30/2009               Page 1</t>
  </si>
  <si>
    <t xml:space="preserve"> THU, NOV 15, 2012,  3:41 PM ---req: DCLAY------leg: GS -----loc: ONSITE----job: 2164331 #S145---pgm: GL440 &lt;1.54&gt;   rpt id: GLFLTR04</t>
  </si>
  <si>
    <t xml:space="preserve">   **  Total 6201                                By OBJECT CODE                (1)  DR-CR            0.00    500,000.00   -500,000.00</t>
  </si>
  <si>
    <t xml:space="preserve">  **  Total 6207                                By OBJECT CODE                (1)  DR-CR       58,008.11          0.00     58,008.11</t>
  </si>
  <si>
    <t xml:space="preserve">                                                ** G R A N D   T O T A L **        DR-CR       58,008.11    500,000.00   -441,991.89</t>
  </si>
  <si>
    <t>2009 per Performance Audit</t>
  </si>
  <si>
    <t xml:space="preserve"> THU, NOV 15, 2012,  4:11 PM ---req: DCLAY------leg: GS -----loc: ONSITE----job: 2164353 #S145---pgm: GL440 &lt;1.54&gt;   rpt id: GLFLTR04</t>
  </si>
  <si>
    <t xml:space="preserve">   **  Total 2130                                By OBJECT CODE                (1)  DR-CR        1,320.14      1,320.14          0.00</t>
  </si>
  <si>
    <t xml:space="preserve">  **  Total 2220                                By OBJECT CODE                (1)  DR-CR          770.03          0.00        770.03</t>
  </si>
  <si>
    <t xml:space="preserve">  **  Total 2240                                By OBJECT CODE                (1)  DR-CR       29,768.68      3,338.21     26,430.47</t>
  </si>
  <si>
    <t xml:space="preserve">  **  Total 2310                                By OBJECT CODE                (1)  DR-CR    1,784,951.29     34,889.34  1,750,061.95</t>
  </si>
  <si>
    <t xml:space="preserve">  **  Total 2320                                By OBJECT CODE                (1)  DR-CR       79,331.07          0.00     79,331.07</t>
  </si>
  <si>
    <t xml:space="preserve">  **  Total 2330                                By OBJECT CODE                (1)  DR-CR        2,458.12      1,229.06      1,229.06</t>
  </si>
  <si>
    <t xml:space="preserve">  **  Total 2410                                By OBJECT CODE                (1)  DR-CR      180,902.93      5,690.35    175,212.58</t>
  </si>
  <si>
    <t xml:space="preserve">  **  Total 2420                                By OBJECT CODE                (1)  DR-CR       62,194.52      6,961.19     55,233.33</t>
  </si>
  <si>
    <t xml:space="preserve">  **  Total 2430                                By OBJECT CODE                (1)  DR-CR        9,423.10      2,429.48      6,993.62</t>
  </si>
  <si>
    <t xml:space="preserve">  **  Total 2440                                By OBJECT CODE                (1)  DR-CR        1,128.93        262.41        866.52</t>
  </si>
  <si>
    <t xml:space="preserve">  **  Total 2910                                By OBJECT CODE                (1)  DR-CR        9,523.88        183.16      9,340.72</t>
  </si>
  <si>
    <t xml:space="preserve">  **  Total 3202                                By OBJECT CODE                (1)  DR-CR      182,724.65      3,356.36    179,368.29</t>
  </si>
  <si>
    <t xml:space="preserve">  **  Total 3302                                By OBJECT CODE                (1)  DR-CR      121,402.17      2,681.71    118,720.46</t>
  </si>
  <si>
    <t xml:space="preserve">  **  Total 3312                                By OBJECT CODE                (1)  DR-CR       31,237.81        734.37     30,503.44</t>
  </si>
  <si>
    <t xml:space="preserve">  **  Total 3402                                By OBJECT CODE                (1)  DR-CR      218,548.36      3,405.48    215,142.88</t>
  </si>
  <si>
    <t xml:space="preserve">  **  Total 3502                                By OBJECT CODE                (1)  DR-CR       10,858.35        301.14     10,557.21</t>
  </si>
  <si>
    <t xml:space="preserve">  **  Total 3602                                By OBJECT CODE                (1)  DR-CR       65,051.29      1,546.24     63,505.05</t>
  </si>
  <si>
    <t xml:space="preserve">  **  Total 3702                                By OBJECT CODE                (1)  DR-CR       82,439.67      1,278.60     81,161.07</t>
  </si>
  <si>
    <t xml:space="preserve">  **  Total 3802                                By OBJECT CODE                (1)  DR-CR       80,159.59      3,471.15     76,688.44</t>
  </si>
  <si>
    <t xml:space="preserve">  **  Total 4300                                By OBJECT CODE                (1)  DR-CR       47,911.82        651.24     47,260.58</t>
  </si>
  <si>
    <t xml:space="preserve">  **  Total 4400                                By OBJECT CODE                (1)  DR-CR      228,963.15          0.00    228,963.15</t>
  </si>
  <si>
    <t xml:space="preserve">  **  Total 5210                                By OBJECT CODE                (1)  DR-CR          974.98          0.00        974.98</t>
  </si>
  <si>
    <t xml:space="preserve">  **  Total 5620                                By OBJECT CODE                (1)  DR-CR       10,976.67          0.00     10,976.67</t>
  </si>
  <si>
    <t xml:space="preserve">  **  Total 5630                                By OBJECT CODE                (1)  DR-CR      221,822.11    107,362.50    114,459.61</t>
  </si>
  <si>
    <t xml:space="preserve">  **  Total 5640                                By OBJECT CODE                (1)  DR-CR       31,980.65          0.00     31,980.65</t>
  </si>
  <si>
    <t xml:space="preserve">  **  Total 5710                                By OBJECT CODE                (1)  DR-CR    4,298,956.34  2,978,106.05  1,320,850.29</t>
  </si>
  <si>
    <t xml:space="preserve">  **  Total 5750                                By OBJECT CODE                (1)  DR-CR    9,101,591.90  9,187,607.90    -86,016.00</t>
  </si>
  <si>
    <t xml:space="preserve">  **  Total 5830                                By OBJECT CODE                (1)  DR-CR      496,633.78     12,000.00    484,633.78</t>
  </si>
  <si>
    <t xml:space="preserve">  **  Total 5860                                By OBJECT CODE                (1)  DR-CR      159,257.88          0.00    159,257.88</t>
  </si>
  <si>
    <t xml:space="preserve">  **  Total 5890                                By OBJECT CODE                (1)  DR-CR    5,816,482.03    759,569.36  5,056,912.67</t>
  </si>
  <si>
    <t xml:space="preserve">  **  Total 5895                                By OBJECT CODE                (1)  DR-CR      128,014.46          0.00    128,014.46</t>
  </si>
  <si>
    <t xml:space="preserve">  **  Total 6111                                By OBJECT CODE                (1)  DR-CR       53,250.00          0.00     53,250.00</t>
  </si>
  <si>
    <t xml:space="preserve">  **  Total 6114                                By OBJECT CODE                (1)  DR-CR          710.00        710.00          0.00</t>
  </si>
  <si>
    <t xml:space="preserve">  **  Total 6201                                By OBJECT CODE                (1)  DR-CR   21,372,259.27  3,307,059.06 18,065,200.21</t>
  </si>
  <si>
    <t xml:space="preserve">  **  Total 6202                                By OBJECT CODE                (1)  DR-CR      861,097.28     69,889.89    791,207.39</t>
  </si>
  <si>
    <t xml:space="preserve">  **  Total 6203                                By OBJECT CODE                (1)  DR-CR       67,513.55      1,821.26     65,692.29</t>
  </si>
  <si>
    <t xml:space="preserve">  **  Total 6204                                By OBJECT CODE                (1)  DR-CR       47,300.00          0.00     47,300.00</t>
  </si>
  <si>
    <t xml:space="preserve">  **  Total 6205                                By OBJECT CODE                (1)  DR-CR      130,453.32          0.00    130,453.32</t>
  </si>
  <si>
    <t xml:space="preserve">  **  Total 6207                                By OBJECT CODE                (1)  DR-CR   34,512,572.03 11,172,939.87 23,339,632.16</t>
  </si>
  <si>
    <t xml:space="preserve">  **  Total 6211                                By OBJECT CODE                (1)  DR-CR  130,513,652.32 42,736,590.70 87,777,061.62</t>
  </si>
  <si>
    <t xml:space="preserve">  **  Total 6213                                By OBJECT CODE                (1)  DR-CR      654,615.34     39,242.16    615,373.18</t>
  </si>
  <si>
    <t xml:space="preserve">  **  Total 6214                                By OBJECT CODE                (1)  DR-CR    1,872,474.34    130,817.00  1,741,657.34</t>
  </si>
  <si>
    <t xml:space="preserve">  **  Total 6215                                By OBJECT CODE                (1)  DR-CR       16,911.84          0.00     16,911.84</t>
  </si>
  <si>
    <t xml:space="preserve">  **  Total 6216                                By OBJECT CODE                (1)  DR-CR      408,223.74          0.00    408,223.74</t>
  </si>
  <si>
    <t xml:space="preserve">  **  Total 6219                                By OBJECT CODE                (1)  DR-CR          261.25          0.00        261.25</t>
  </si>
  <si>
    <t xml:space="preserve">  **  Total 6220                                By OBJECT CODE                (1)  DR-CR    1,884,482.03    662,410.80  1,222,071.23</t>
  </si>
  <si>
    <t xml:space="preserve">  **  Total 6400                                By OBJECT CODE                (1)  DR-CR    1,218,431.90    262,714.16    955,717.74</t>
  </si>
  <si>
    <t xml:space="preserve">  **  Total 7434                                By OBJECT CODE                (1)  DR-CR          259.50        259.50          0.00</t>
  </si>
  <si>
    <t xml:space="preserve">  **  Total 7615                                By OBJECT CODE                (1)  DR-CR    2,439,665.00          0.00  2,439,665.00</t>
  </si>
  <si>
    <t xml:space="preserve">   **  Total 7619                                By OBJECT CODE                (1)  DR-CR    9,423,086.76          0.00  9,423,086.76</t>
  </si>
  <si>
    <t>6/25/08 CAMP</t>
  </si>
  <si>
    <t>CAMP Difference</t>
  </si>
  <si>
    <t>7/29/09 CAMP</t>
  </si>
  <si>
    <t>2009 Audits Difference</t>
  </si>
  <si>
    <t>2010 Audits Difference</t>
  </si>
  <si>
    <t>2011  Audits Difference</t>
  </si>
  <si>
    <t>6/23/10 CAMP</t>
  </si>
  <si>
    <t>2010 per Performance Audit</t>
  </si>
  <si>
    <t>2009 per CAMP</t>
  </si>
  <si>
    <t>Cummulative CAMP Difference</t>
  </si>
  <si>
    <t>2010 per CAMP</t>
  </si>
  <si>
    <t>2011 per Performance Audit</t>
  </si>
  <si>
    <t>2011 per CAMP</t>
  </si>
  <si>
    <t>7/25/11 CAMP</t>
  </si>
  <si>
    <t>2009 Finance Audit</t>
  </si>
  <si>
    <t>2011 Bond Financial Audit</t>
  </si>
  <si>
    <t>The amounts shown for Measure M were taken from the accounting system, inclusive of 2001 reported in the prior G/L.</t>
  </si>
  <si>
    <t>The amounts shown for Measure M were taken from the 6/23/10, and 7/25/11 CAMP reports, as used in the Performance audits.</t>
  </si>
  <si>
    <r>
      <t xml:space="preserve">2010 Draft Financial Audit </t>
    </r>
    <r>
      <rPr>
        <vertAlign val="superscript"/>
        <sz val="10"/>
        <color theme="1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</si>
</sst>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ourier"/>
      <family val="3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u/>
      <sz val="10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3" fillId="0" borderId="0" xfId="0" applyFont="1"/>
    <xf numFmtId="164" fontId="0" fillId="0" borderId="1" xfId="1" applyNumberFormat="1" applyFont="1" applyBorder="1" applyAlignment="1">
      <alignment horizontal="center"/>
    </xf>
    <xf numFmtId="0" fontId="0" fillId="0" borderId="1" xfId="0" applyBorder="1"/>
    <xf numFmtId="164" fontId="0" fillId="0" borderId="2" xfId="1" applyNumberFormat="1" applyFont="1" applyBorder="1"/>
    <xf numFmtId="0" fontId="3" fillId="0" borderId="0" xfId="0" applyFont="1" applyAlignment="1">
      <alignment horizontal="center"/>
    </xf>
    <xf numFmtId="164" fontId="0" fillId="0" borderId="4" xfId="1" applyNumberFormat="1" applyFont="1" applyBorder="1"/>
    <xf numFmtId="164" fontId="0" fillId="0" borderId="0" xfId="1" applyNumberFormat="1" applyFont="1" applyBorder="1"/>
    <xf numFmtId="0" fontId="0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0" xfId="0" applyAlignment="1">
      <alignment horizontal="left"/>
    </xf>
    <xf numFmtId="0" fontId="7" fillId="0" borderId="0" xfId="0" applyFont="1"/>
    <xf numFmtId="164" fontId="0" fillId="0" borderId="5" xfId="1" applyNumberFormat="1" applyFont="1" applyBorder="1"/>
    <xf numFmtId="0" fontId="5" fillId="0" borderId="2" xfId="0" applyFont="1" applyBorder="1"/>
    <xf numFmtId="0" fontId="5" fillId="0" borderId="3" xfId="0" applyFont="1" applyBorder="1" applyAlignment="1">
      <alignment horizontal="left"/>
    </xf>
    <xf numFmtId="0" fontId="8" fillId="0" borderId="0" xfId="0" applyFont="1" applyAlignment="1">
      <alignment horizontal="left" indent="1"/>
    </xf>
    <xf numFmtId="164" fontId="8" fillId="0" borderId="0" xfId="1" applyNumberFormat="1" applyFont="1"/>
    <xf numFmtId="0" fontId="8" fillId="0" borderId="0" xfId="0" applyFont="1" applyBorder="1"/>
    <xf numFmtId="164" fontId="8" fillId="0" borderId="3" xfId="1" applyNumberFormat="1" applyFont="1" applyBorder="1"/>
    <xf numFmtId="0" fontId="8" fillId="0" borderId="2" xfId="0" applyFont="1" applyBorder="1"/>
    <xf numFmtId="0" fontId="6" fillId="0" borderId="0" xfId="0" applyFont="1" applyAlignment="1">
      <alignment horizontal="left" indent="1"/>
    </xf>
    <xf numFmtId="164" fontId="6" fillId="0" borderId="0" xfId="1" applyNumberFormat="1" applyFont="1" applyBorder="1"/>
    <xf numFmtId="0" fontId="4" fillId="0" borderId="0" xfId="1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activeCell="E48" sqref="E48"/>
    </sheetView>
  </sheetViews>
  <sheetFormatPr defaultRowHeight="13.2" x14ac:dyDescent="0.25"/>
  <cols>
    <col min="1" max="1" width="2.88671875" customWidth="1"/>
    <col min="2" max="2" width="25.44140625" customWidth="1"/>
    <col min="3" max="3" width="13.109375" bestFit="1" customWidth="1"/>
    <col min="4" max="4" width="2.5546875" bestFit="1" customWidth="1"/>
    <col min="5" max="5" width="13.109375" bestFit="1" customWidth="1"/>
    <col min="6" max="6" width="12.5546875" bestFit="1" customWidth="1"/>
    <col min="7" max="7" width="12.109375" bestFit="1" customWidth="1"/>
    <col min="8" max="8" width="12.5546875" bestFit="1" customWidth="1"/>
  </cols>
  <sheetData>
    <row r="1" spans="1:8" ht="13.5" thickBot="1" x14ac:dyDescent="0.25">
      <c r="A1" s="11"/>
      <c r="B1" s="5"/>
      <c r="C1" s="4" t="s">
        <v>0</v>
      </c>
      <c r="D1" s="4"/>
      <c r="E1" s="4" t="s">
        <v>1</v>
      </c>
      <c r="F1" s="4" t="s">
        <v>2</v>
      </c>
      <c r="G1" s="4" t="s">
        <v>3</v>
      </c>
      <c r="H1" s="4" t="s">
        <v>4</v>
      </c>
    </row>
    <row r="2" spans="1:8" ht="12.75" x14ac:dyDescent="0.2">
      <c r="A2" s="11"/>
      <c r="C2" s="1"/>
      <c r="D2" s="1"/>
      <c r="E2" s="1"/>
      <c r="F2" s="1"/>
      <c r="G2" s="1"/>
      <c r="H2" s="1"/>
    </row>
    <row r="3" spans="1:8" ht="12.75" x14ac:dyDescent="0.2">
      <c r="A3" s="11">
        <v>1</v>
      </c>
      <c r="B3" s="15" t="s">
        <v>33</v>
      </c>
      <c r="C3" s="1"/>
      <c r="D3" s="1"/>
      <c r="E3" s="1"/>
      <c r="F3" s="1"/>
      <c r="G3" s="1"/>
      <c r="H3" s="1"/>
    </row>
    <row r="4" spans="1:8" ht="14.25" x14ac:dyDescent="0.2">
      <c r="A4" s="11">
        <f>+A3+1</f>
        <v>2</v>
      </c>
      <c r="B4" s="12" t="s">
        <v>34</v>
      </c>
      <c r="C4" s="1">
        <f>157923796+441992</f>
        <v>158365788</v>
      </c>
      <c r="D4" s="26">
        <v>1</v>
      </c>
      <c r="E4" s="1">
        <v>441838257</v>
      </c>
      <c r="F4" s="1">
        <v>27136727</v>
      </c>
      <c r="G4" s="1">
        <v>0</v>
      </c>
      <c r="H4" s="1">
        <f>SUM(C4:G4)</f>
        <v>627340773</v>
      </c>
    </row>
    <row r="5" spans="1:8" ht="12.75" x14ac:dyDescent="0.2">
      <c r="A5" s="11">
        <f t="shared" ref="A5:A46" si="0">+A4+1</f>
        <v>3</v>
      </c>
      <c r="B5" s="13"/>
      <c r="C5" s="9"/>
      <c r="D5" s="9"/>
      <c r="E5" s="9"/>
      <c r="F5" s="9"/>
      <c r="G5" s="9"/>
      <c r="H5" s="9"/>
    </row>
    <row r="6" spans="1:8" ht="12.75" x14ac:dyDescent="0.2">
      <c r="A6" s="11">
        <f t="shared" si="0"/>
        <v>4</v>
      </c>
      <c r="B6" s="19" t="s">
        <v>92</v>
      </c>
      <c r="C6" s="20">
        <v>320982983</v>
      </c>
      <c r="D6" s="20"/>
      <c r="E6" s="20">
        <v>154955503</v>
      </c>
      <c r="F6" s="20">
        <v>24660993</v>
      </c>
      <c r="G6" s="20">
        <v>0</v>
      </c>
      <c r="H6" s="20">
        <f>SUM(C6:G6)</f>
        <v>500599479</v>
      </c>
    </row>
    <row r="7" spans="1:8" ht="12.75" x14ac:dyDescent="0.2">
      <c r="A7" s="11">
        <f>+A6+1</f>
        <v>5</v>
      </c>
      <c r="B7" s="23" t="s">
        <v>101</v>
      </c>
      <c r="C7" s="22">
        <f>C4-C6</f>
        <v>-162617195</v>
      </c>
      <c r="D7" s="22"/>
      <c r="E7" s="22">
        <f>E4-E6</f>
        <v>286882754</v>
      </c>
      <c r="F7" s="22">
        <f>F4-F6</f>
        <v>2475734</v>
      </c>
      <c r="G7" s="22">
        <f>G4-G6</f>
        <v>0</v>
      </c>
      <c r="H7" s="22">
        <f>H4-H6</f>
        <v>126741294</v>
      </c>
    </row>
    <row r="8" spans="1:8" ht="12.75" x14ac:dyDescent="0.2">
      <c r="A8" s="11">
        <f t="shared" si="0"/>
        <v>6</v>
      </c>
      <c r="C8" s="1"/>
      <c r="D8" s="1"/>
      <c r="E8" s="1"/>
      <c r="F8" s="1"/>
      <c r="G8" s="1"/>
      <c r="H8" s="1"/>
    </row>
    <row r="9" spans="1:8" ht="12.75" x14ac:dyDescent="0.2">
      <c r="A9" s="11">
        <f t="shared" si="0"/>
        <v>7</v>
      </c>
      <c r="C9" s="1"/>
      <c r="D9" s="1"/>
      <c r="E9" s="1"/>
      <c r="F9" s="1"/>
      <c r="G9" s="1"/>
      <c r="H9" s="1"/>
    </row>
    <row r="10" spans="1:8" ht="12.75" x14ac:dyDescent="0.2">
      <c r="A10" s="11">
        <f t="shared" si="0"/>
        <v>8</v>
      </c>
      <c r="B10" s="17" t="s">
        <v>15</v>
      </c>
      <c r="C10" s="6"/>
      <c r="D10" s="6"/>
      <c r="E10" s="6"/>
      <c r="F10" s="6"/>
      <c r="G10" s="6"/>
      <c r="H10" s="6"/>
    </row>
    <row r="11" spans="1:8" ht="14.25" x14ac:dyDescent="0.2">
      <c r="A11" s="11">
        <f t="shared" si="0"/>
        <v>9</v>
      </c>
      <c r="B11" s="12" t="s">
        <v>34</v>
      </c>
      <c r="C11" s="1">
        <v>157923796</v>
      </c>
      <c r="D11" s="26">
        <v>1</v>
      </c>
      <c r="E11" s="1">
        <v>441838257</v>
      </c>
      <c r="F11" s="1">
        <v>86976984</v>
      </c>
      <c r="G11" s="1">
        <v>0</v>
      </c>
      <c r="H11" s="1">
        <f>SUM(C11:G11)</f>
        <v>686739038</v>
      </c>
    </row>
    <row r="12" spans="1:8" ht="12.75" x14ac:dyDescent="0.2">
      <c r="A12" s="11">
        <f t="shared" si="0"/>
        <v>10</v>
      </c>
      <c r="B12" s="14" t="s">
        <v>40</v>
      </c>
      <c r="C12" s="16">
        <f>C11-C4</f>
        <v>-441992</v>
      </c>
      <c r="D12" s="16"/>
      <c r="E12" s="16">
        <f>E11-E4</f>
        <v>0</v>
      </c>
      <c r="F12" s="16">
        <f>F11-F4</f>
        <v>59840257</v>
      </c>
      <c r="G12" s="16">
        <f>G11-G4</f>
        <v>0</v>
      </c>
      <c r="H12" s="16">
        <f>H11-H4</f>
        <v>59398265</v>
      </c>
    </row>
    <row r="13" spans="1:8" ht="12.75" x14ac:dyDescent="0.2">
      <c r="A13" s="11">
        <f t="shared" si="0"/>
        <v>11</v>
      </c>
      <c r="C13" s="1"/>
      <c r="D13" s="1"/>
      <c r="E13" s="1"/>
      <c r="F13" s="1"/>
      <c r="G13" s="1"/>
      <c r="H13" s="1"/>
    </row>
    <row r="14" spans="1:8" ht="12.75" x14ac:dyDescent="0.2">
      <c r="A14" s="11">
        <f t="shared" si="0"/>
        <v>12</v>
      </c>
      <c r="B14" s="19" t="s">
        <v>94</v>
      </c>
      <c r="C14" s="20">
        <v>326739056</v>
      </c>
      <c r="D14" s="20"/>
      <c r="E14" s="20">
        <v>236917582</v>
      </c>
      <c r="F14" s="20">
        <v>58601003</v>
      </c>
      <c r="G14" s="20">
        <v>0</v>
      </c>
      <c r="H14" s="20">
        <f t="shared" ref="H14" si="1">SUM(C14:G14)</f>
        <v>622257641</v>
      </c>
    </row>
    <row r="15" spans="1:8" ht="12.75" x14ac:dyDescent="0.2">
      <c r="A15" s="11">
        <f t="shared" si="0"/>
        <v>13</v>
      </c>
      <c r="B15" s="19" t="s">
        <v>100</v>
      </c>
      <c r="C15" s="20">
        <f>C14-C6</f>
        <v>5756073</v>
      </c>
      <c r="D15" s="20"/>
      <c r="E15" s="20">
        <f t="shared" ref="E15:H15" si="2">E14-E6</f>
        <v>81962079</v>
      </c>
      <c r="F15" s="20">
        <f t="shared" si="2"/>
        <v>33940010</v>
      </c>
      <c r="G15" s="20">
        <f t="shared" si="2"/>
        <v>0</v>
      </c>
      <c r="H15" s="20">
        <f t="shared" si="2"/>
        <v>121658162</v>
      </c>
    </row>
    <row r="16" spans="1:8" ht="12.75" x14ac:dyDescent="0.2">
      <c r="A16" s="11">
        <f t="shared" si="0"/>
        <v>14</v>
      </c>
      <c r="B16" s="21" t="s">
        <v>93</v>
      </c>
      <c r="C16" s="22">
        <f>C12-C15</f>
        <v>-6198065</v>
      </c>
      <c r="D16" s="22"/>
      <c r="E16" s="22">
        <f t="shared" ref="E16:H16" si="3">E12-E15</f>
        <v>-81962079</v>
      </c>
      <c r="F16" s="22">
        <f t="shared" si="3"/>
        <v>25900247</v>
      </c>
      <c r="G16" s="22">
        <f t="shared" si="3"/>
        <v>0</v>
      </c>
      <c r="H16" s="22">
        <f t="shared" si="3"/>
        <v>-62259897</v>
      </c>
    </row>
    <row r="17" spans="1:8" ht="12.75" x14ac:dyDescent="0.2">
      <c r="A17" s="11">
        <f t="shared" si="0"/>
        <v>15</v>
      </c>
      <c r="C17" s="1"/>
      <c r="D17" s="1"/>
      <c r="E17" s="1"/>
      <c r="F17" s="1"/>
      <c r="G17" s="1"/>
      <c r="H17" s="1"/>
    </row>
    <row r="18" spans="1:8" ht="12.75" x14ac:dyDescent="0.2">
      <c r="A18" s="11">
        <f t="shared" si="0"/>
        <v>16</v>
      </c>
      <c r="B18" s="14" t="s">
        <v>106</v>
      </c>
      <c r="C18" s="1">
        <v>-441993</v>
      </c>
      <c r="D18" s="1"/>
      <c r="E18" s="1"/>
      <c r="F18" s="1">
        <f>46571735+13268519</f>
        <v>59840254</v>
      </c>
      <c r="G18" s="1"/>
      <c r="H18" s="1">
        <f>SUM(C18:G18)</f>
        <v>59398261</v>
      </c>
    </row>
    <row r="19" spans="1:8" ht="12.75" x14ac:dyDescent="0.2">
      <c r="A19" s="11">
        <f t="shared" si="0"/>
        <v>17</v>
      </c>
      <c r="B19" s="24"/>
      <c r="C19" s="25"/>
      <c r="D19" s="25"/>
      <c r="E19" s="25"/>
      <c r="F19" s="25"/>
      <c r="G19" s="25"/>
      <c r="H19" s="25"/>
    </row>
    <row r="20" spans="1:8" ht="13.5" thickBot="1" x14ac:dyDescent="0.25">
      <c r="A20" s="11">
        <f t="shared" si="0"/>
        <v>18</v>
      </c>
      <c r="B20" s="18" t="s">
        <v>95</v>
      </c>
      <c r="C20" s="8">
        <f>C18-C12</f>
        <v>-1</v>
      </c>
      <c r="D20" s="8"/>
      <c r="E20" s="8">
        <f>E18-E12</f>
        <v>0</v>
      </c>
      <c r="F20" s="8">
        <f>F18-F12</f>
        <v>-3</v>
      </c>
      <c r="G20" s="8">
        <f>G18-G12</f>
        <v>0</v>
      </c>
      <c r="H20" s="8">
        <f>H18-H12</f>
        <v>-4</v>
      </c>
    </row>
    <row r="21" spans="1:8" ht="13.5" thickTop="1" x14ac:dyDescent="0.2">
      <c r="A21" s="11">
        <f t="shared" si="0"/>
        <v>19</v>
      </c>
      <c r="C21" s="1"/>
      <c r="D21" s="1"/>
      <c r="E21" s="1"/>
      <c r="F21" s="1"/>
      <c r="G21" s="1"/>
      <c r="H21" s="1"/>
    </row>
    <row r="22" spans="1:8" ht="12.75" x14ac:dyDescent="0.2">
      <c r="A22" s="11">
        <f t="shared" si="0"/>
        <v>20</v>
      </c>
      <c r="C22" s="1"/>
      <c r="D22" s="1"/>
      <c r="E22" s="1"/>
      <c r="F22" s="1"/>
      <c r="G22" s="1"/>
      <c r="H22" s="1"/>
    </row>
    <row r="23" spans="1:8" ht="12.75" x14ac:dyDescent="0.2">
      <c r="A23" s="11">
        <f t="shared" si="0"/>
        <v>21</v>
      </c>
      <c r="B23" s="17" t="s">
        <v>12</v>
      </c>
      <c r="C23" s="6"/>
      <c r="D23" s="6"/>
      <c r="E23" s="6"/>
      <c r="F23" s="6"/>
      <c r="G23" s="6"/>
      <c r="H23" s="6"/>
    </row>
    <row r="24" spans="1:8" ht="14.25" x14ac:dyDescent="0.2">
      <c r="A24" s="11">
        <f t="shared" si="0"/>
        <v>22</v>
      </c>
      <c r="B24" s="12" t="s">
        <v>34</v>
      </c>
      <c r="C24" s="6">
        <v>329196751</v>
      </c>
      <c r="D24" s="26">
        <v>2</v>
      </c>
      <c r="E24" s="6">
        <v>257565033</v>
      </c>
      <c r="F24" s="6">
        <v>94029922</v>
      </c>
      <c r="G24" s="6"/>
      <c r="H24" s="6">
        <f>SUM(C24:G24)</f>
        <v>680791708</v>
      </c>
    </row>
    <row r="25" spans="1:8" ht="12.75" x14ac:dyDescent="0.2">
      <c r="A25" s="11">
        <f t="shared" si="0"/>
        <v>23</v>
      </c>
      <c r="B25" s="14" t="s">
        <v>99</v>
      </c>
      <c r="C25" s="16">
        <f>C24-C11</f>
        <v>171272955</v>
      </c>
      <c r="D25" s="16"/>
      <c r="E25" s="16">
        <f>E24-E11</f>
        <v>-184273224</v>
      </c>
      <c r="F25" s="16">
        <f>F24-F11</f>
        <v>7052938</v>
      </c>
      <c r="G25" s="16">
        <f>G24-G11</f>
        <v>0</v>
      </c>
      <c r="H25" s="16">
        <f>H24-H11</f>
        <v>-5947330</v>
      </c>
    </row>
    <row r="26" spans="1:8" ht="12.75" x14ac:dyDescent="0.2">
      <c r="A26" s="11">
        <f t="shared" si="0"/>
        <v>24</v>
      </c>
      <c r="B26" s="12"/>
      <c r="C26" s="1"/>
      <c r="D26" s="1"/>
      <c r="E26" s="1"/>
      <c r="F26" s="1"/>
      <c r="G26" s="1"/>
      <c r="H26" s="1"/>
    </row>
    <row r="27" spans="1:8" ht="12.75" x14ac:dyDescent="0.2">
      <c r="A27" s="11">
        <f t="shared" si="0"/>
        <v>25</v>
      </c>
      <c r="B27" s="19" t="s">
        <v>98</v>
      </c>
      <c r="C27" s="20">
        <v>329196751</v>
      </c>
      <c r="D27" s="20"/>
      <c r="E27" s="20">
        <v>257565033</v>
      </c>
      <c r="F27" s="20">
        <v>94029922</v>
      </c>
      <c r="G27" s="20">
        <v>0</v>
      </c>
      <c r="H27" s="20">
        <f t="shared" ref="H27" si="4">SUM(C27:G27)</f>
        <v>680791706</v>
      </c>
    </row>
    <row r="28" spans="1:8" ht="12.75" x14ac:dyDescent="0.2">
      <c r="A28" s="11">
        <f t="shared" si="0"/>
        <v>26</v>
      </c>
      <c r="B28" s="19" t="s">
        <v>102</v>
      </c>
      <c r="C28" s="20">
        <f>C27-C14</f>
        <v>2457695</v>
      </c>
      <c r="D28" s="20"/>
      <c r="E28" s="20">
        <f t="shared" ref="E28:H28" si="5">E27-E14</f>
        <v>20647451</v>
      </c>
      <c r="F28" s="20">
        <f t="shared" si="5"/>
        <v>35428919</v>
      </c>
      <c r="G28" s="20">
        <f t="shared" si="5"/>
        <v>0</v>
      </c>
      <c r="H28" s="20">
        <f t="shared" si="5"/>
        <v>58534065</v>
      </c>
    </row>
    <row r="29" spans="1:8" ht="12.75" x14ac:dyDescent="0.2">
      <c r="A29" s="11">
        <f t="shared" si="0"/>
        <v>27</v>
      </c>
      <c r="B29" s="21" t="s">
        <v>93</v>
      </c>
      <c r="C29" s="22">
        <f>C25-C28</f>
        <v>168815260</v>
      </c>
      <c r="D29" s="22"/>
      <c r="E29" s="22">
        <f t="shared" ref="E29:H29" si="6">E25-E28</f>
        <v>-204920675</v>
      </c>
      <c r="F29" s="22">
        <f t="shared" si="6"/>
        <v>-28375981</v>
      </c>
      <c r="G29" s="22">
        <f t="shared" si="6"/>
        <v>0</v>
      </c>
      <c r="H29" s="22">
        <f t="shared" si="6"/>
        <v>-64481395</v>
      </c>
    </row>
    <row r="30" spans="1:8" ht="12.75" x14ac:dyDescent="0.2">
      <c r="A30" s="11">
        <f t="shared" si="0"/>
        <v>28</v>
      </c>
      <c r="C30" s="1"/>
      <c r="D30" s="1"/>
      <c r="E30" s="1"/>
      <c r="F30" s="1"/>
      <c r="G30" s="1"/>
      <c r="H30" s="1"/>
    </row>
    <row r="31" spans="1:8" ht="14.25" x14ac:dyDescent="0.2">
      <c r="A31" s="11">
        <f t="shared" si="0"/>
        <v>29</v>
      </c>
      <c r="B31" s="14" t="s">
        <v>110</v>
      </c>
      <c r="C31" s="1"/>
      <c r="D31" s="1"/>
      <c r="E31" s="1"/>
      <c r="F31" s="1">
        <f>74879440+1998422</f>
        <v>76877862</v>
      </c>
      <c r="G31" s="1"/>
      <c r="H31" s="1">
        <f>SUM(C31:G31)</f>
        <v>76877862</v>
      </c>
    </row>
    <row r="32" spans="1:8" ht="12.75" x14ac:dyDescent="0.2">
      <c r="A32" s="11">
        <f t="shared" si="0"/>
        <v>30</v>
      </c>
      <c r="B32" s="24"/>
      <c r="C32" s="25"/>
      <c r="D32" s="25"/>
      <c r="E32" s="25"/>
      <c r="F32" s="25"/>
      <c r="G32" s="25"/>
      <c r="H32" s="25"/>
    </row>
    <row r="33" spans="1:8" ht="13.5" thickBot="1" x14ac:dyDescent="0.25">
      <c r="A33" s="11">
        <f t="shared" si="0"/>
        <v>31</v>
      </c>
      <c r="B33" s="18" t="s">
        <v>96</v>
      </c>
      <c r="C33" s="8">
        <f>C31-C25</f>
        <v>-171272955</v>
      </c>
      <c r="D33" s="8"/>
      <c r="E33" s="8">
        <f t="shared" ref="E33:H33" si="7">E31-E25</f>
        <v>184273224</v>
      </c>
      <c r="F33" s="8">
        <f t="shared" si="7"/>
        <v>69824924</v>
      </c>
      <c r="G33" s="8">
        <f t="shared" si="7"/>
        <v>0</v>
      </c>
      <c r="H33" s="8">
        <f t="shared" si="7"/>
        <v>82825192</v>
      </c>
    </row>
    <row r="34" spans="1:8" ht="13.5" thickTop="1" x14ac:dyDescent="0.2">
      <c r="A34" s="11">
        <f t="shared" si="0"/>
        <v>32</v>
      </c>
      <c r="C34" s="1"/>
      <c r="D34" s="1"/>
      <c r="E34" s="1"/>
      <c r="F34" s="1"/>
      <c r="G34" s="1"/>
      <c r="H34" s="1"/>
    </row>
    <row r="35" spans="1:8" ht="12.75" x14ac:dyDescent="0.2">
      <c r="A35" s="11">
        <f t="shared" si="0"/>
        <v>33</v>
      </c>
      <c r="C35" s="1"/>
      <c r="D35" s="1"/>
      <c r="E35" s="1"/>
      <c r="F35" s="1"/>
      <c r="G35" s="1"/>
      <c r="H35" s="1"/>
    </row>
    <row r="36" spans="1:8" ht="12.75" x14ac:dyDescent="0.2">
      <c r="A36" s="11">
        <f t="shared" si="0"/>
        <v>34</v>
      </c>
      <c r="B36" s="17" t="s">
        <v>14</v>
      </c>
      <c r="C36" s="6"/>
      <c r="D36" s="6"/>
      <c r="E36" s="6"/>
      <c r="F36" s="6"/>
      <c r="G36" s="6"/>
      <c r="H36" s="6"/>
    </row>
    <row r="37" spans="1:8" ht="14.25" x14ac:dyDescent="0.2">
      <c r="A37" s="11">
        <f t="shared" si="0"/>
        <v>35</v>
      </c>
      <c r="B37" s="12" t="s">
        <v>34</v>
      </c>
      <c r="C37" s="1">
        <v>329882429</v>
      </c>
      <c r="D37" s="26">
        <v>2</v>
      </c>
      <c r="E37" s="1">
        <v>281827899</v>
      </c>
      <c r="F37" s="1">
        <v>168782603</v>
      </c>
      <c r="G37" s="1"/>
      <c r="H37" s="1">
        <f>SUM(C37:G37)</f>
        <v>780492933</v>
      </c>
    </row>
    <row r="38" spans="1:8" ht="12.75" x14ac:dyDescent="0.2">
      <c r="A38" s="11">
        <f t="shared" si="0"/>
        <v>36</v>
      </c>
      <c r="B38" s="14" t="s">
        <v>103</v>
      </c>
      <c r="C38" s="16">
        <f>C37-C24</f>
        <v>685678</v>
      </c>
      <c r="D38" s="16"/>
      <c r="E38" s="16">
        <f>E37-E24</f>
        <v>24262866</v>
      </c>
      <c r="F38" s="16">
        <f>F37-F24</f>
        <v>74752681</v>
      </c>
      <c r="G38" s="16">
        <f>G37-G24</f>
        <v>0</v>
      </c>
      <c r="H38" s="16">
        <f>H37-H24</f>
        <v>99701225</v>
      </c>
    </row>
    <row r="39" spans="1:8" ht="12.75" x14ac:dyDescent="0.2">
      <c r="A39" s="11">
        <f t="shared" si="0"/>
        <v>37</v>
      </c>
      <c r="B39" s="12"/>
      <c r="C39" s="1"/>
      <c r="D39" s="1"/>
      <c r="E39" s="1"/>
      <c r="F39" s="1"/>
      <c r="G39" s="1"/>
      <c r="H39" s="1"/>
    </row>
    <row r="40" spans="1:8" ht="12.75" x14ac:dyDescent="0.2">
      <c r="A40" s="11">
        <f t="shared" si="0"/>
        <v>38</v>
      </c>
      <c r="B40" s="19" t="s">
        <v>105</v>
      </c>
      <c r="C40" s="20">
        <v>329882429</v>
      </c>
      <c r="D40" s="20"/>
      <c r="E40" s="20">
        <v>281827899</v>
      </c>
      <c r="F40" s="20">
        <v>168782603</v>
      </c>
      <c r="G40" s="20">
        <v>13594963</v>
      </c>
      <c r="H40" s="20">
        <f t="shared" ref="H40" si="8">SUM(C40:G40)</f>
        <v>794087894</v>
      </c>
    </row>
    <row r="41" spans="1:8" ht="12.75" x14ac:dyDescent="0.2">
      <c r="A41" s="11">
        <f t="shared" si="0"/>
        <v>39</v>
      </c>
      <c r="B41" s="19" t="s">
        <v>104</v>
      </c>
      <c r="C41" s="20">
        <f>C40-C27</f>
        <v>685678</v>
      </c>
      <c r="D41" s="20"/>
      <c r="E41" s="20">
        <f>E40-E27</f>
        <v>24262866</v>
      </c>
      <c r="F41" s="20">
        <f>F40-F27</f>
        <v>74752681</v>
      </c>
      <c r="G41" s="20">
        <f>G40-G27</f>
        <v>13594963</v>
      </c>
      <c r="H41" s="20">
        <f>H40-H27</f>
        <v>113296188</v>
      </c>
    </row>
    <row r="42" spans="1:8" ht="12.75" x14ac:dyDescent="0.2">
      <c r="A42" s="11">
        <f t="shared" si="0"/>
        <v>40</v>
      </c>
      <c r="B42" s="21" t="s">
        <v>93</v>
      </c>
      <c r="C42" s="22">
        <f>C38-C41</f>
        <v>0</v>
      </c>
      <c r="D42" s="22"/>
      <c r="E42" s="22">
        <f t="shared" ref="E42:H42" si="9">E38-E41</f>
        <v>0</v>
      </c>
      <c r="F42" s="22">
        <f t="shared" si="9"/>
        <v>0</v>
      </c>
      <c r="G42" s="22">
        <f t="shared" si="9"/>
        <v>-13594963</v>
      </c>
      <c r="H42" s="22">
        <f t="shared" si="9"/>
        <v>-13594963</v>
      </c>
    </row>
    <row r="43" spans="1:8" ht="12.75" x14ac:dyDescent="0.2">
      <c r="A43" s="11">
        <f t="shared" si="0"/>
        <v>41</v>
      </c>
      <c r="C43" s="1"/>
      <c r="D43" s="1"/>
      <c r="E43" s="1"/>
      <c r="F43" s="1"/>
      <c r="G43" s="1"/>
      <c r="H43" s="1"/>
    </row>
    <row r="44" spans="1:8" ht="12.75" x14ac:dyDescent="0.2">
      <c r="A44" s="11">
        <f t="shared" si="0"/>
        <v>42</v>
      </c>
      <c r="B44" s="14" t="s">
        <v>107</v>
      </c>
      <c r="C44" s="1">
        <v>0</v>
      </c>
      <c r="D44" s="1"/>
      <c r="E44" s="1">
        <v>0</v>
      </c>
      <c r="F44" s="1">
        <f>79793987+1600000</f>
        <v>81393987</v>
      </c>
      <c r="G44" s="1">
        <v>0</v>
      </c>
      <c r="H44" s="1">
        <f t="shared" ref="H44" si="10">SUM(C44:G44)</f>
        <v>81393987</v>
      </c>
    </row>
    <row r="45" spans="1:8" ht="12.75" x14ac:dyDescent="0.2">
      <c r="A45" s="11">
        <f t="shared" si="0"/>
        <v>43</v>
      </c>
      <c r="B45" s="10"/>
      <c r="C45" s="9"/>
      <c r="D45" s="9"/>
      <c r="E45" s="9"/>
      <c r="F45" s="9"/>
      <c r="G45" s="9"/>
      <c r="H45" s="9"/>
    </row>
    <row r="46" spans="1:8" ht="13.5" thickBot="1" x14ac:dyDescent="0.25">
      <c r="A46" s="11">
        <f t="shared" si="0"/>
        <v>44</v>
      </c>
      <c r="B46" s="18" t="s">
        <v>97</v>
      </c>
      <c r="C46" s="8">
        <f>C44-C38</f>
        <v>-685678</v>
      </c>
      <c r="D46" s="8"/>
      <c r="E46" s="8">
        <f t="shared" ref="E46:H46" si="11">E44-E38</f>
        <v>-24262866</v>
      </c>
      <c r="F46" s="8">
        <f t="shared" si="11"/>
        <v>6641306</v>
      </c>
      <c r="G46" s="8">
        <f t="shared" si="11"/>
        <v>0</v>
      </c>
      <c r="H46" s="8">
        <f t="shared" si="11"/>
        <v>-18307238</v>
      </c>
    </row>
    <row r="47" spans="1:8" ht="13.5" thickTop="1" x14ac:dyDescent="0.2">
      <c r="A47" s="11"/>
      <c r="C47" s="1"/>
      <c r="D47" s="1"/>
      <c r="E47" s="1"/>
      <c r="F47" s="1"/>
      <c r="G47" s="1"/>
      <c r="H47" s="1"/>
    </row>
    <row r="48" spans="1:8" ht="12.75" x14ac:dyDescent="0.2">
      <c r="C48" s="1"/>
      <c r="D48" s="1"/>
      <c r="E48" s="1"/>
      <c r="F48" s="1"/>
      <c r="G48" s="1"/>
    </row>
    <row r="49" spans="1:7" ht="12.75" x14ac:dyDescent="0.2">
      <c r="A49" s="7">
        <v>1</v>
      </c>
      <c r="B49" s="3" t="s">
        <v>108</v>
      </c>
      <c r="C49" s="1"/>
      <c r="D49" s="1"/>
      <c r="E49" s="1"/>
      <c r="F49" s="1"/>
      <c r="G49" s="1"/>
    </row>
    <row r="50" spans="1:7" ht="12.75" x14ac:dyDescent="0.2">
      <c r="A50" s="7"/>
      <c r="B50" s="3"/>
      <c r="C50" s="1"/>
      <c r="D50" s="1"/>
      <c r="E50" s="1"/>
      <c r="F50" s="1"/>
      <c r="G50" s="1"/>
    </row>
    <row r="51" spans="1:7" ht="12.75" x14ac:dyDescent="0.2">
      <c r="A51" s="7">
        <v>2</v>
      </c>
      <c r="B51" s="3" t="s">
        <v>109</v>
      </c>
      <c r="C51" s="1"/>
      <c r="D51" s="1"/>
      <c r="E51" s="1"/>
      <c r="F51" s="1"/>
      <c r="G51" s="1"/>
    </row>
    <row r="52" spans="1:7" ht="12.75" x14ac:dyDescent="0.2">
      <c r="A52" s="7"/>
      <c r="B52" s="3"/>
      <c r="C52" s="1"/>
      <c r="D52" s="1"/>
      <c r="E52" s="1"/>
      <c r="F52" s="1"/>
      <c r="G52" s="1"/>
    </row>
    <row r="53" spans="1:7" ht="12.75" x14ac:dyDescent="0.2">
      <c r="A53" s="7">
        <v>3</v>
      </c>
      <c r="B53" s="3" t="s">
        <v>11</v>
      </c>
      <c r="C53" s="1"/>
      <c r="D53" s="1"/>
      <c r="E53" s="1"/>
      <c r="F53" s="1"/>
      <c r="G53" s="1"/>
    </row>
    <row r="54" spans="1:7" ht="12.75" x14ac:dyDescent="0.2">
      <c r="B54" s="3" t="s">
        <v>13</v>
      </c>
      <c r="C54" s="1"/>
      <c r="D54" s="1"/>
      <c r="E54" s="1"/>
      <c r="F54" s="1"/>
      <c r="G54" s="1"/>
    </row>
    <row r="55" spans="1:7" ht="12.75" x14ac:dyDescent="0.2">
      <c r="B55" s="3" t="s">
        <v>10</v>
      </c>
      <c r="C55" s="1"/>
      <c r="D55" s="1"/>
      <c r="E55" s="1"/>
      <c r="F55" s="1"/>
      <c r="G55" s="1"/>
    </row>
    <row r="56" spans="1:7" ht="12.75" x14ac:dyDescent="0.2">
      <c r="C56" s="1"/>
      <c r="D56" s="1"/>
      <c r="E56" s="1"/>
      <c r="F56" s="1"/>
      <c r="G56" s="1"/>
    </row>
    <row r="57" spans="1:7" ht="12.75" x14ac:dyDescent="0.2">
      <c r="C57" s="1"/>
      <c r="D57" s="1"/>
      <c r="E57" s="1"/>
      <c r="F57" s="1"/>
      <c r="G57" s="1"/>
    </row>
    <row r="58" spans="1:7" ht="12.75" x14ac:dyDescent="0.2">
      <c r="C58" s="1"/>
      <c r="D58" s="1"/>
      <c r="E58" s="1"/>
      <c r="F58" s="1"/>
      <c r="G58" s="1"/>
    </row>
  </sheetData>
  <printOptions horizontalCentered="1"/>
  <pageMargins left="0.7" right="0.7" top="1.75" bottom="1" header="0.8" footer="0.55000000000000004"/>
  <pageSetup scale="95" fitToHeight="2" orientation="portrait" r:id="rId1"/>
  <headerFooter>
    <oddHeader>&amp;CWCCUSD - Bond Finance
Bond Financial to Performance Audit Comparison
for the Years 2009 to 2011</oddHeader>
    <oddFooter>&amp;L&amp;D, &amp;T&amp;C&amp;P of &amp;N&amp;R&amp;F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39" sqref="A39"/>
    </sheetView>
  </sheetViews>
  <sheetFormatPr defaultRowHeight="13.2" x14ac:dyDescent="0.25"/>
  <cols>
    <col min="1" max="1" width="158.109375" bestFit="1" customWidth="1"/>
  </cols>
  <sheetData>
    <row r="1" spans="1:1" x14ac:dyDescent="0.2">
      <c r="A1" s="2" t="s">
        <v>20</v>
      </c>
    </row>
    <row r="2" spans="1:1" x14ac:dyDescent="0.2">
      <c r="A2" s="2" t="s">
        <v>21</v>
      </c>
    </row>
    <row r="3" spans="1:1" x14ac:dyDescent="0.2">
      <c r="A3" s="2" t="s">
        <v>5</v>
      </c>
    </row>
    <row r="4" spans="1:1" x14ac:dyDescent="0.2">
      <c r="A4" s="2" t="s">
        <v>22</v>
      </c>
    </row>
    <row r="5" spans="1:1" x14ac:dyDescent="0.2">
      <c r="A5" s="2" t="s">
        <v>5</v>
      </c>
    </row>
    <row r="6" spans="1:1" x14ac:dyDescent="0.2">
      <c r="A6" s="2" t="s">
        <v>23</v>
      </c>
    </row>
    <row r="7" spans="1:1" x14ac:dyDescent="0.2">
      <c r="A7" s="2" t="s">
        <v>5</v>
      </c>
    </row>
    <row r="8" spans="1:1" x14ac:dyDescent="0.2">
      <c r="A8" s="2" t="s">
        <v>6</v>
      </c>
    </row>
    <row r="9" spans="1:1" x14ac:dyDescent="0.2">
      <c r="A9" s="2" t="s">
        <v>17</v>
      </c>
    </row>
    <row r="10" spans="1:1" x14ac:dyDescent="0.2">
      <c r="A10" s="2" t="s">
        <v>18</v>
      </c>
    </row>
    <row r="11" spans="1:1" x14ac:dyDescent="0.2">
      <c r="A11" s="2" t="s">
        <v>29</v>
      </c>
    </row>
    <row r="12" spans="1:1" x14ac:dyDescent="0.2">
      <c r="A12" s="2" t="s">
        <v>24</v>
      </c>
    </row>
    <row r="13" spans="1:1" x14ac:dyDescent="0.2">
      <c r="A13" s="2" t="s">
        <v>25</v>
      </c>
    </row>
    <row r="14" spans="1:1" x14ac:dyDescent="0.2">
      <c r="A14" s="2" t="s">
        <v>26</v>
      </c>
    </row>
    <row r="15" spans="1:1" x14ac:dyDescent="0.2">
      <c r="A15" s="2" t="s">
        <v>27</v>
      </c>
    </row>
    <row r="16" spans="1:1" x14ac:dyDescent="0.2">
      <c r="A16" s="2" t="s">
        <v>9</v>
      </c>
    </row>
    <row r="17" spans="1:1" x14ac:dyDescent="0.2">
      <c r="A17" s="2" t="s">
        <v>28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topLeftCell="A31" workbookViewId="0">
      <selection activeCell="A78" sqref="A78"/>
    </sheetView>
  </sheetViews>
  <sheetFormatPr defaultRowHeight="13.2" x14ac:dyDescent="0.25"/>
  <cols>
    <col min="1" max="1" width="158.109375" bestFit="1" customWidth="1"/>
  </cols>
  <sheetData>
    <row r="1" spans="1:1" x14ac:dyDescent="0.2">
      <c r="A1" s="2" t="s">
        <v>19</v>
      </c>
    </row>
    <row r="2" spans="1:1" x14ac:dyDescent="0.2">
      <c r="A2" s="2" t="s">
        <v>41</v>
      </c>
    </row>
    <row r="3" spans="1:1" x14ac:dyDescent="0.2">
      <c r="A3" s="2" t="s">
        <v>5</v>
      </c>
    </row>
    <row r="4" spans="1:1" x14ac:dyDescent="0.2">
      <c r="A4" s="2" t="s">
        <v>16</v>
      </c>
    </row>
    <row r="5" spans="1:1" x14ac:dyDescent="0.2">
      <c r="A5" s="2" t="s">
        <v>5</v>
      </c>
    </row>
    <row r="6" spans="1:1" x14ac:dyDescent="0.2">
      <c r="A6" s="2" t="s">
        <v>30</v>
      </c>
    </row>
    <row r="7" spans="1:1" x14ac:dyDescent="0.2">
      <c r="A7" s="2" t="s">
        <v>5</v>
      </c>
    </row>
    <row r="8" spans="1:1" x14ac:dyDescent="0.2">
      <c r="A8" s="2" t="s">
        <v>6</v>
      </c>
    </row>
    <row r="9" spans="1:1" x14ac:dyDescent="0.2">
      <c r="A9" s="2" t="s">
        <v>7</v>
      </c>
    </row>
    <row r="10" spans="1:1" x14ac:dyDescent="0.2">
      <c r="A10" s="2" t="s">
        <v>8</v>
      </c>
    </row>
    <row r="11" spans="1:1" x14ac:dyDescent="0.2">
      <c r="A11" s="2" t="s">
        <v>42</v>
      </c>
    </row>
    <row r="12" spans="1:1" x14ac:dyDescent="0.2">
      <c r="A12" s="2" t="s">
        <v>43</v>
      </c>
    </row>
    <row r="13" spans="1:1" x14ac:dyDescent="0.2">
      <c r="A13" s="2" t="s">
        <v>44</v>
      </c>
    </row>
    <row r="14" spans="1:1" x14ac:dyDescent="0.2">
      <c r="A14" s="2" t="s">
        <v>45</v>
      </c>
    </row>
    <row r="15" spans="1:1" x14ac:dyDescent="0.2">
      <c r="A15" s="2" t="s">
        <v>46</v>
      </c>
    </row>
    <row r="16" spans="1:1" x14ac:dyDescent="0.2">
      <c r="A16" s="2" t="s">
        <v>47</v>
      </c>
    </row>
    <row r="17" spans="1:1" x14ac:dyDescent="0.2">
      <c r="A17" s="2" t="s">
        <v>48</v>
      </c>
    </row>
    <row r="18" spans="1:1" x14ac:dyDescent="0.2">
      <c r="A18" s="2" t="s">
        <v>49</v>
      </c>
    </row>
    <row r="19" spans="1:1" x14ac:dyDescent="0.2">
      <c r="A19" s="2" t="s">
        <v>50</v>
      </c>
    </row>
    <row r="20" spans="1:1" x14ac:dyDescent="0.2">
      <c r="A20" s="2" t="s">
        <v>51</v>
      </c>
    </row>
    <row r="21" spans="1:1" x14ac:dyDescent="0.2">
      <c r="A21" s="2" t="s">
        <v>52</v>
      </c>
    </row>
    <row r="22" spans="1:1" x14ac:dyDescent="0.2">
      <c r="A22" s="2" t="s">
        <v>53</v>
      </c>
    </row>
    <row r="23" spans="1:1" x14ac:dyDescent="0.2">
      <c r="A23" s="2" t="s">
        <v>54</v>
      </c>
    </row>
    <row r="24" spans="1:1" x14ac:dyDescent="0.2">
      <c r="A24" s="2" t="s">
        <v>55</v>
      </c>
    </row>
    <row r="25" spans="1:1" x14ac:dyDescent="0.2">
      <c r="A25" s="2" t="s">
        <v>56</v>
      </c>
    </row>
    <row r="26" spans="1:1" x14ac:dyDescent="0.2">
      <c r="A26" s="2" t="s">
        <v>57</v>
      </c>
    </row>
    <row r="27" spans="1:1" x14ac:dyDescent="0.2">
      <c r="A27" s="2" t="s">
        <v>58</v>
      </c>
    </row>
    <row r="28" spans="1:1" x14ac:dyDescent="0.2">
      <c r="A28" s="2" t="s">
        <v>59</v>
      </c>
    </row>
    <row r="29" spans="1:1" x14ac:dyDescent="0.2">
      <c r="A29" s="2" t="s">
        <v>60</v>
      </c>
    </row>
    <row r="30" spans="1:1" x14ac:dyDescent="0.2">
      <c r="A30" s="2" t="s">
        <v>61</v>
      </c>
    </row>
    <row r="31" spans="1:1" x14ac:dyDescent="0.2">
      <c r="A31" s="2" t="s">
        <v>62</v>
      </c>
    </row>
    <row r="32" spans="1:1" x14ac:dyDescent="0.2">
      <c r="A32" s="2" t="s">
        <v>63</v>
      </c>
    </row>
    <row r="33" spans="1:1" x14ac:dyDescent="0.2">
      <c r="A33" s="2" t="s">
        <v>64</v>
      </c>
    </row>
    <row r="34" spans="1:1" x14ac:dyDescent="0.2">
      <c r="A34" s="2" t="s">
        <v>65</v>
      </c>
    </row>
    <row r="35" spans="1:1" x14ac:dyDescent="0.2">
      <c r="A35" s="2" t="s">
        <v>66</v>
      </c>
    </row>
    <row r="36" spans="1:1" x14ac:dyDescent="0.2">
      <c r="A36" s="2" t="s">
        <v>67</v>
      </c>
    </row>
    <row r="37" spans="1:1" x14ac:dyDescent="0.2">
      <c r="A37" s="2" t="s">
        <v>68</v>
      </c>
    </row>
    <row r="38" spans="1:1" x14ac:dyDescent="0.2">
      <c r="A38" s="2" t="s">
        <v>69</v>
      </c>
    </row>
    <row r="39" spans="1:1" x14ac:dyDescent="0.2">
      <c r="A39" s="2" t="s">
        <v>70</v>
      </c>
    </row>
    <row r="40" spans="1:1" x14ac:dyDescent="0.2">
      <c r="A40" s="2" t="s">
        <v>71</v>
      </c>
    </row>
    <row r="41" spans="1:1" x14ac:dyDescent="0.2">
      <c r="A41" s="2" t="s">
        <v>72</v>
      </c>
    </row>
    <row r="42" spans="1:1" x14ac:dyDescent="0.2">
      <c r="A42" s="2" t="s">
        <v>73</v>
      </c>
    </row>
    <row r="43" spans="1:1" x14ac:dyDescent="0.2">
      <c r="A43" s="2" t="s">
        <v>74</v>
      </c>
    </row>
    <row r="44" spans="1:1" x14ac:dyDescent="0.2">
      <c r="A44" s="2" t="s">
        <v>75</v>
      </c>
    </row>
    <row r="45" spans="1:1" x14ac:dyDescent="0.2">
      <c r="A45" s="2" t="s">
        <v>76</v>
      </c>
    </row>
    <row r="46" spans="1:1" x14ac:dyDescent="0.2">
      <c r="A46" s="2" t="s">
        <v>77</v>
      </c>
    </row>
    <row r="47" spans="1:1" x14ac:dyDescent="0.2">
      <c r="A47" s="2" t="s">
        <v>78</v>
      </c>
    </row>
    <row r="48" spans="1:1" x14ac:dyDescent="0.2">
      <c r="A48" s="2" t="s">
        <v>79</v>
      </c>
    </row>
    <row r="49" spans="1:1" x14ac:dyDescent="0.2">
      <c r="A49" s="2" t="s">
        <v>80</v>
      </c>
    </row>
    <row r="50" spans="1:1" x14ac:dyDescent="0.2">
      <c r="A50" s="2" t="s">
        <v>81</v>
      </c>
    </row>
    <row r="51" spans="1:1" x14ac:dyDescent="0.2">
      <c r="A51" s="2" t="s">
        <v>82</v>
      </c>
    </row>
    <row r="52" spans="1:1" x14ac:dyDescent="0.2">
      <c r="A52" s="2" t="s">
        <v>83</v>
      </c>
    </row>
    <row r="53" spans="1:1" x14ac:dyDescent="0.2">
      <c r="A53" s="2" t="s">
        <v>84</v>
      </c>
    </row>
    <row r="54" spans="1:1" x14ac:dyDescent="0.2">
      <c r="A54" s="2" t="s">
        <v>85</v>
      </c>
    </row>
    <row r="55" spans="1:1" x14ac:dyDescent="0.2">
      <c r="A55" s="2" t="s">
        <v>86</v>
      </c>
    </row>
    <row r="56" spans="1:1" x14ac:dyDescent="0.2">
      <c r="A56" s="2" t="s">
        <v>87</v>
      </c>
    </row>
    <row r="57" spans="1:1" x14ac:dyDescent="0.2">
      <c r="A57" s="2" t="s">
        <v>88</v>
      </c>
    </row>
    <row r="58" spans="1:1" x14ac:dyDescent="0.2">
      <c r="A58" s="2" t="s">
        <v>89</v>
      </c>
    </row>
    <row r="59" spans="1:1" x14ac:dyDescent="0.2">
      <c r="A59" s="2" t="s">
        <v>90</v>
      </c>
    </row>
    <row r="60" spans="1:1" x14ac:dyDescent="0.2">
      <c r="A60" s="2">
        <v>1</v>
      </c>
    </row>
    <row r="61" spans="1:1" x14ac:dyDescent="0.2">
      <c r="A61" s="2" t="s">
        <v>9</v>
      </c>
    </row>
    <row r="62" spans="1:1" x14ac:dyDescent="0.2">
      <c r="A62" s="2" t="s">
        <v>31</v>
      </c>
    </row>
    <row r="63" spans="1:1" x14ac:dyDescent="0.2">
      <c r="A63" s="2" t="s">
        <v>41</v>
      </c>
    </row>
    <row r="64" spans="1:1" x14ac:dyDescent="0.2">
      <c r="A64" s="2" t="s">
        <v>5</v>
      </c>
    </row>
    <row r="65" spans="1:1" x14ac:dyDescent="0.2">
      <c r="A65" s="2" t="s">
        <v>16</v>
      </c>
    </row>
    <row r="66" spans="1:1" x14ac:dyDescent="0.2">
      <c r="A66" s="2" t="s">
        <v>5</v>
      </c>
    </row>
    <row r="67" spans="1:1" x14ac:dyDescent="0.2">
      <c r="A67" s="2" t="s">
        <v>30</v>
      </c>
    </row>
    <row r="68" spans="1:1" x14ac:dyDescent="0.2">
      <c r="A68" s="2" t="s">
        <v>5</v>
      </c>
    </row>
    <row r="69" spans="1:1" x14ac:dyDescent="0.2">
      <c r="A69" s="2" t="s">
        <v>6</v>
      </c>
    </row>
    <row r="70" spans="1:1" x14ac:dyDescent="0.2">
      <c r="A70" s="2" t="s">
        <v>7</v>
      </c>
    </row>
    <row r="71" spans="1:1" x14ac:dyDescent="0.2">
      <c r="A71" s="2" t="s">
        <v>8</v>
      </c>
    </row>
    <row r="72" spans="1:1" x14ac:dyDescent="0.2">
      <c r="A72" s="2" t="s">
        <v>91</v>
      </c>
    </row>
    <row r="73" spans="1:1" x14ac:dyDescent="0.2">
      <c r="A73" s="2" t="s">
        <v>9</v>
      </c>
    </row>
    <row r="74" spans="1:1" x14ac:dyDescent="0.2">
      <c r="A74" s="2" t="s">
        <v>32</v>
      </c>
    </row>
    <row r="75" spans="1:1" x14ac:dyDescent="0.2">
      <c r="A75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A21" sqref="A21"/>
    </sheetView>
  </sheetViews>
  <sheetFormatPr defaultRowHeight="13.2" x14ac:dyDescent="0.25"/>
  <cols>
    <col min="1" max="1" width="158.109375" bestFit="1" customWidth="1"/>
  </cols>
  <sheetData>
    <row r="1" spans="1:1" x14ac:dyDescent="0.2">
      <c r="A1" s="2" t="s">
        <v>35</v>
      </c>
    </row>
    <row r="2" spans="1:1" x14ac:dyDescent="0.2">
      <c r="A2" s="2" t="s">
        <v>36</v>
      </c>
    </row>
    <row r="3" spans="1:1" x14ac:dyDescent="0.2">
      <c r="A3" s="2" t="s">
        <v>5</v>
      </c>
    </row>
    <row r="4" spans="1:1" x14ac:dyDescent="0.2">
      <c r="A4" s="2" t="s">
        <v>16</v>
      </c>
    </row>
    <row r="5" spans="1:1" x14ac:dyDescent="0.2">
      <c r="A5" s="2" t="s">
        <v>5</v>
      </c>
    </row>
    <row r="6" spans="1:1" x14ac:dyDescent="0.2">
      <c r="A6" s="2" t="s">
        <v>30</v>
      </c>
    </row>
    <row r="7" spans="1:1" x14ac:dyDescent="0.2">
      <c r="A7" s="2" t="s">
        <v>5</v>
      </c>
    </row>
    <row r="8" spans="1:1" x14ac:dyDescent="0.2">
      <c r="A8" s="2" t="s">
        <v>6</v>
      </c>
    </row>
    <row r="9" spans="1:1" x14ac:dyDescent="0.2">
      <c r="A9" s="2" t="s">
        <v>7</v>
      </c>
    </row>
    <row r="10" spans="1:1" x14ac:dyDescent="0.2">
      <c r="A10" s="2" t="s">
        <v>8</v>
      </c>
    </row>
    <row r="11" spans="1:1" x14ac:dyDescent="0.2">
      <c r="A11" s="2" t="s">
        <v>37</v>
      </c>
    </row>
    <row r="12" spans="1:1" x14ac:dyDescent="0.2">
      <c r="A12" s="2" t="s">
        <v>38</v>
      </c>
    </row>
    <row r="13" spans="1:1" x14ac:dyDescent="0.2">
      <c r="A13" s="2" t="s">
        <v>9</v>
      </c>
    </row>
    <row r="14" spans="1:1" x14ac:dyDescent="0.2">
      <c r="A14" s="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Audit Compare</vt:lpstr>
      <vt:lpstr>2001 Msr M</vt:lpstr>
      <vt:lpstr>2002-09 Msr M</vt:lpstr>
      <vt:lpstr>2008 Msr M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Clay</dc:creator>
  <cp:lastModifiedBy>Dennis Clay</cp:lastModifiedBy>
  <cp:lastPrinted>2012-11-16T02:12:41Z</cp:lastPrinted>
  <dcterms:created xsi:type="dcterms:W3CDTF">2012-11-05T18:45:01Z</dcterms:created>
  <dcterms:modified xsi:type="dcterms:W3CDTF">2015-01-22T16:33:40Z</dcterms:modified>
</cp:coreProperties>
</file>